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790" activeTab="0"/>
  </bookViews>
  <sheets>
    <sheet name="YOW vs OGS" sheetId="1" r:id="rId1"/>
    <sheet name="YOW vs ART" sheetId="2" r:id="rId2"/>
    <sheet name="YOW vs SYR" sheetId="3" r:id="rId3"/>
  </sheets>
  <definedNames/>
  <calcPr fullCalcOnLoad="1"/>
</workbook>
</file>

<file path=xl/sharedStrings.xml><?xml version="1.0" encoding="utf-8"?>
<sst xmlns="http://schemas.openxmlformats.org/spreadsheetml/2006/main" count="153" uniqueCount="66">
  <si>
    <t>Common Variables</t>
  </si>
  <si>
    <t>Personal Variables</t>
  </si>
  <si>
    <t>Price of gas (per litre)</t>
  </si>
  <si>
    <t>Fuel efficiency of vehicle (km/l)</t>
  </si>
  <si>
    <t>Vehicle depreciation ($ / km)</t>
  </si>
  <si>
    <t>(set to 0 if you don't believe in this)</t>
  </si>
  <si>
    <t>(including est. border wait time)</t>
  </si>
  <si>
    <t>Value of time (per hour)</t>
  </si>
  <si>
    <t>(set to 0 if you don't value your time)</t>
  </si>
  <si>
    <t>Variables To Play With</t>
  </si>
  <si>
    <t>Number of people going on the trip</t>
  </si>
  <si>
    <t>(roundtrip, per person, after taxes)</t>
  </si>
  <si>
    <t>(per person, roundtrip)</t>
  </si>
  <si>
    <t>(If taking a cab, enter the roundtrip</t>
  </si>
  <si>
    <t>Hotel required for…</t>
  </si>
  <si>
    <t>night(s)</t>
  </si>
  <si>
    <t>and back instead)</t>
  </si>
  <si>
    <t>at a cost of</t>
  </si>
  <si>
    <t>per night</t>
  </si>
  <si>
    <t>Cost Calculations</t>
  </si>
  <si>
    <t>Difference</t>
  </si>
  <si>
    <t>Everyone's Flights</t>
  </si>
  <si>
    <t>Everyone's Baggage</t>
  </si>
  <si>
    <t>Fuel</t>
  </si>
  <si>
    <t>Parking</t>
  </si>
  <si>
    <t>Hotel</t>
  </si>
  <si>
    <t>Vehicle Depreciation</t>
  </si>
  <si>
    <t>Everyone's Time</t>
  </si>
  <si>
    <t>Total Costs</t>
  </si>
  <si>
    <t>(assuming this is a positive number)</t>
  </si>
  <si>
    <t>&lt;--- amount saved per person</t>
  </si>
  <si>
    <t>YOWdeals.com - Flying Out Of U.S. Airports, A Calculator for Canadians</t>
  </si>
  <si>
    <t xml:space="preserve">               Ottawa (YOW) vs Ogdensburg (OGS)</t>
  </si>
  <si>
    <t>One-way distance to YOW (km)</t>
  </si>
  <si>
    <t>One-way distance to OGS (km)</t>
  </si>
  <si>
    <t>One-way time to YOW (minutes)</t>
  </si>
  <si>
    <t>One-way time to OGS (minutes)</t>
  </si>
  <si>
    <t>Cost of flight from YOW</t>
  </si>
  <si>
    <t>Baggage fees from YOW</t>
  </si>
  <si>
    <t>Total cost to park at YOW</t>
  </si>
  <si>
    <t>price from your house to YOW</t>
  </si>
  <si>
    <t>Cost of flight from OGS</t>
  </si>
  <si>
    <t>Baggage fees from OGS</t>
  </si>
  <si>
    <t>Total cost to park at OGS</t>
  </si>
  <si>
    <t>YOW</t>
  </si>
  <si>
    <t>OGS</t>
  </si>
  <si>
    <t xml:space="preserve">
&lt;-- total amount saved, by flying out of Ogdensburg</t>
  </si>
  <si>
    <t xml:space="preserve">               Ottawa (YOW) vs Syracuse (SYR)</t>
  </si>
  <si>
    <t>SYR</t>
  </si>
  <si>
    <t>Cost of flight from SYR</t>
  </si>
  <si>
    <t>Baggage fees from SYR</t>
  </si>
  <si>
    <t>Total cost to park at SYR</t>
  </si>
  <si>
    <t>One-way distance to SYR (km)</t>
  </si>
  <si>
    <t>One-way time to SYR (minutes)</t>
  </si>
  <si>
    <t xml:space="preserve">
&lt;-- total amount saved, by flying out of Syracuse</t>
  </si>
  <si>
    <t>Current rate: (free)</t>
  </si>
  <si>
    <t>Current rate: ($19.00/day, $65/week)</t>
  </si>
  <si>
    <t>Current rate: ($10.00/day)</t>
  </si>
  <si>
    <t xml:space="preserve">               Ottawa (YOW) vs Watertown (ART)</t>
  </si>
  <si>
    <t>One-way distance to ART (km)</t>
  </si>
  <si>
    <t>One-way time to ART (minutes)</t>
  </si>
  <si>
    <t>Cost of flight from ART</t>
  </si>
  <si>
    <t>Baggage fees from ART</t>
  </si>
  <si>
    <t>Total cost to park at ART</t>
  </si>
  <si>
    <t>ART</t>
  </si>
  <si>
    <t xml:space="preserve">
&lt;-- total amount saved, by flying out of Watertown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</si>
</sst>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1">
    <font>
      <sz val="10"/>
      <name val="Arial"/>
      <family val="0"/>
    </font>
    <font>
      <sz val="16"/>
      <color indexed="10"/>
      <name val="Arial"/>
      <family val="0"/>
    </font>
    <font>
      <sz val="10"/>
      <color indexed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5" fillId="3" borderId="0" xfId="0" applyFont="1" applyFill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8" fontId="0" fillId="0" borderId="0" xfId="0" applyNumberFormat="1" applyAlignment="1">
      <alignment/>
    </xf>
    <xf numFmtId="164" fontId="8" fillId="5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9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" t="s">
        <v>31</v>
      </c>
      <c r="C1" s="2"/>
      <c r="D1" s="2"/>
      <c r="E1" s="2"/>
      <c r="F1" s="2"/>
    </row>
    <row r="2" ht="20.25">
      <c r="C2" s="3" t="s">
        <v>32</v>
      </c>
    </row>
    <row r="4" spans="1:5" ht="12.75">
      <c r="A4" s="4" t="s">
        <v>0</v>
      </c>
      <c r="E4" s="4" t="s">
        <v>1</v>
      </c>
    </row>
    <row r="5" spans="1:6" ht="12.75">
      <c r="A5" s="5" t="s">
        <v>33</v>
      </c>
      <c r="B5">
        <v>7</v>
      </c>
      <c r="E5" s="5" t="s">
        <v>2</v>
      </c>
      <c r="F5" s="6">
        <v>1.15</v>
      </c>
    </row>
    <row r="6" spans="1:6" ht="12.75">
      <c r="A6" s="5" t="s">
        <v>34</v>
      </c>
      <c r="B6">
        <v>99</v>
      </c>
      <c r="E6" s="5" t="s">
        <v>3</v>
      </c>
      <c r="F6">
        <v>9.1</v>
      </c>
    </row>
    <row r="8" spans="1:7" ht="12.75">
      <c r="A8" s="5" t="s">
        <v>35</v>
      </c>
      <c r="B8">
        <v>11</v>
      </c>
      <c r="E8" s="5" t="s">
        <v>4</v>
      </c>
      <c r="F8" s="6">
        <v>0.15</v>
      </c>
      <c r="G8" t="s">
        <v>5</v>
      </c>
    </row>
    <row r="9" spans="1:7" ht="12.75">
      <c r="A9" s="5" t="s">
        <v>36</v>
      </c>
      <c r="B9">
        <v>74</v>
      </c>
      <c r="C9" t="s">
        <v>6</v>
      </c>
      <c r="E9" s="5" t="s">
        <v>7</v>
      </c>
      <c r="F9" s="7">
        <v>25</v>
      </c>
      <c r="G9" t="s">
        <v>8</v>
      </c>
    </row>
    <row r="11" ht="12.75">
      <c r="A11" s="4" t="s">
        <v>9</v>
      </c>
    </row>
    <row r="12" spans="1:2" ht="12.75">
      <c r="A12" s="8" t="s">
        <v>10</v>
      </c>
      <c r="B12">
        <v>2</v>
      </c>
    </row>
    <row r="14" spans="1:7" ht="12.75">
      <c r="A14" s="8" t="s">
        <v>37</v>
      </c>
      <c r="B14" s="9">
        <v>575</v>
      </c>
      <c r="C14" t="s">
        <v>11</v>
      </c>
      <c r="E14" s="8" t="s">
        <v>41</v>
      </c>
      <c r="F14" s="9">
        <v>400</v>
      </c>
      <c r="G14" t="s">
        <v>11</v>
      </c>
    </row>
    <row r="16" spans="1:7" ht="12.75">
      <c r="A16" s="8" t="s">
        <v>38</v>
      </c>
      <c r="B16" s="9">
        <v>0</v>
      </c>
      <c r="C16" t="s">
        <v>12</v>
      </c>
      <c r="E16" s="8" t="s">
        <v>42</v>
      </c>
      <c r="F16" s="9">
        <v>0</v>
      </c>
      <c r="G16" t="s">
        <v>12</v>
      </c>
    </row>
    <row r="18" spans="1:7" ht="12.75">
      <c r="A18" s="8" t="s">
        <v>39</v>
      </c>
      <c r="B18" s="6">
        <v>40</v>
      </c>
      <c r="C18" t="s">
        <v>56</v>
      </c>
      <c r="E18" s="8" t="s">
        <v>43</v>
      </c>
      <c r="F18" s="6">
        <v>0</v>
      </c>
      <c r="G18" t="s">
        <v>55</v>
      </c>
    </row>
    <row r="19" ht="12.75">
      <c r="C19" s="10" t="s">
        <v>13</v>
      </c>
    </row>
    <row r="20" spans="3:7" ht="12.75">
      <c r="C20" s="10" t="s">
        <v>40</v>
      </c>
      <c r="E20" s="8" t="s">
        <v>14</v>
      </c>
      <c r="F20">
        <v>0</v>
      </c>
      <c r="G20" t="s">
        <v>15</v>
      </c>
    </row>
    <row r="21" spans="3:7" ht="12.75">
      <c r="C21" s="10" t="s">
        <v>16</v>
      </c>
      <c r="E21" s="8" t="s">
        <v>17</v>
      </c>
      <c r="F21" s="9">
        <v>75</v>
      </c>
      <c r="G21" t="s">
        <v>18</v>
      </c>
    </row>
    <row r="23" ht="12.75">
      <c r="A23" s="4" t="s">
        <v>19</v>
      </c>
    </row>
    <row r="24" spans="3:6" ht="18">
      <c r="C24" s="11" t="s">
        <v>44</v>
      </c>
      <c r="D24" s="12"/>
      <c r="E24" s="11" t="s">
        <v>45</v>
      </c>
      <c r="F24" s="11" t="s">
        <v>20</v>
      </c>
    </row>
    <row r="26" spans="1:6" ht="12.75">
      <c r="A26" t="s">
        <v>21</v>
      </c>
      <c r="C26" s="9">
        <f>B12*B14</f>
        <v>1150</v>
      </c>
      <c r="E26" s="9">
        <f>B12*F14</f>
        <v>800</v>
      </c>
      <c r="F26" s="6">
        <f aca="true" t="shared" si="0" ref="F26:F32">C26-E26</f>
        <v>350</v>
      </c>
    </row>
    <row r="27" spans="1:6" ht="12.75">
      <c r="A27" t="s">
        <v>22</v>
      </c>
      <c r="C27" s="9">
        <f>B12*B16</f>
        <v>0</v>
      </c>
      <c r="E27" s="9">
        <f>B12*F16</f>
        <v>0</v>
      </c>
      <c r="F27" s="6">
        <f t="shared" si="0"/>
        <v>0</v>
      </c>
    </row>
    <row r="28" spans="1:6" ht="12.75">
      <c r="A28" t="s">
        <v>23</v>
      </c>
      <c r="C28" s="6">
        <f>((B5*2)/F6)*F5</f>
        <v>1.7692307692307692</v>
      </c>
      <c r="E28" s="6">
        <f>((B6*2)/F6)*F5</f>
        <v>25.021978021978022</v>
      </c>
      <c r="F28" s="6">
        <f t="shared" si="0"/>
        <v>-23.252747252747252</v>
      </c>
    </row>
    <row r="29" spans="1:6" ht="12.75">
      <c r="A29" t="s">
        <v>24</v>
      </c>
      <c r="C29" s="6">
        <f>B18</f>
        <v>40</v>
      </c>
      <c r="E29" s="6">
        <f>F18</f>
        <v>0</v>
      </c>
      <c r="F29" s="6">
        <f t="shared" si="0"/>
        <v>40</v>
      </c>
    </row>
    <row r="30" spans="1:6" ht="12.75">
      <c r="A30" t="s">
        <v>25</v>
      </c>
      <c r="C30" s="6">
        <v>0</v>
      </c>
      <c r="E30" s="6">
        <f>F20*F21</f>
        <v>0</v>
      </c>
      <c r="F30" s="6">
        <f t="shared" si="0"/>
        <v>0</v>
      </c>
    </row>
    <row r="31" spans="1:6" ht="12.75">
      <c r="A31" t="s">
        <v>26</v>
      </c>
      <c r="C31" s="6">
        <f>(B5*2)*F8</f>
        <v>2.1</v>
      </c>
      <c r="E31" s="6">
        <f>(B6*2)*F8</f>
        <v>29.7</v>
      </c>
      <c r="F31" s="6">
        <f t="shared" si="0"/>
        <v>-27.599999999999998</v>
      </c>
    </row>
    <row r="32" spans="1:6" ht="12.75">
      <c r="A32" t="s">
        <v>27</v>
      </c>
      <c r="C32" s="13">
        <f>(((B8*2)/60)*F9)*B12</f>
        <v>18.333333333333332</v>
      </c>
      <c r="E32" s="13">
        <f>(((B9*2)/60)*F9)*B12</f>
        <v>123.33333333333334</v>
      </c>
      <c r="F32" s="6">
        <f t="shared" si="0"/>
        <v>-105.00000000000001</v>
      </c>
    </row>
    <row r="34" spans="1:7" ht="41.25">
      <c r="A34" s="4" t="s">
        <v>28</v>
      </c>
      <c r="C34" s="9">
        <f>SUM(C26:C32)</f>
        <v>1212.2025641025639</v>
      </c>
      <c r="E34" s="6">
        <f>SUM(E26:E32)</f>
        <v>978.0553113553115</v>
      </c>
      <c r="F34" s="14">
        <f>(C34-E34)</f>
        <v>234.14725274725242</v>
      </c>
      <c r="G34" s="15" t="s">
        <v>46</v>
      </c>
    </row>
    <row r="35" ht="12.75">
      <c r="G35" s="16" t="s">
        <v>29</v>
      </c>
    </row>
    <row r="36" ht="12.75">
      <c r="G36" s="16"/>
    </row>
    <row r="37" spans="3:7" ht="18">
      <c r="C37" s="6"/>
      <c r="E37" s="6"/>
      <c r="F37" s="17">
        <f>F34/B12</f>
        <v>117.07362637362621</v>
      </c>
      <c r="G37" s="15" t="s">
        <v>30</v>
      </c>
    </row>
    <row r="38" ht="12.75">
      <c r="G3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" t="s">
        <v>31</v>
      </c>
      <c r="C1" s="2"/>
      <c r="D1" s="2"/>
      <c r="E1" s="2"/>
      <c r="F1" s="2"/>
    </row>
    <row r="2" ht="20.25">
      <c r="C2" s="3" t="s">
        <v>58</v>
      </c>
    </row>
    <row r="4" spans="1:5" ht="12.75">
      <c r="A4" s="4" t="s">
        <v>0</v>
      </c>
      <c r="E4" s="4" t="s">
        <v>1</v>
      </c>
    </row>
    <row r="5" spans="1:6" ht="12.75">
      <c r="A5" s="5" t="s">
        <v>33</v>
      </c>
      <c r="B5">
        <v>7</v>
      </c>
      <c r="E5" s="5" t="s">
        <v>2</v>
      </c>
      <c r="F5" s="6">
        <v>1.15</v>
      </c>
    </row>
    <row r="6" spans="1:6" ht="12.75">
      <c r="A6" s="5" t="s">
        <v>59</v>
      </c>
      <c r="B6">
        <v>208</v>
      </c>
      <c r="E6" s="5" t="s">
        <v>3</v>
      </c>
      <c r="F6">
        <v>9.1</v>
      </c>
    </row>
    <row r="8" spans="1:7" ht="12.75">
      <c r="A8" s="5" t="s">
        <v>35</v>
      </c>
      <c r="B8">
        <v>11</v>
      </c>
      <c r="E8" s="5" t="s">
        <v>4</v>
      </c>
      <c r="F8" s="6">
        <v>0.15</v>
      </c>
      <c r="G8" t="s">
        <v>5</v>
      </c>
    </row>
    <row r="9" spans="1:7" ht="12.75">
      <c r="A9" s="5" t="s">
        <v>60</v>
      </c>
      <c r="B9">
        <v>138</v>
      </c>
      <c r="C9" t="s">
        <v>6</v>
      </c>
      <c r="E9" s="5" t="s">
        <v>7</v>
      </c>
      <c r="F9" s="7">
        <v>25</v>
      </c>
      <c r="G9" t="s">
        <v>8</v>
      </c>
    </row>
    <row r="11" ht="12.75">
      <c r="A11" s="4" t="s">
        <v>9</v>
      </c>
    </row>
    <row r="12" spans="1:2" ht="12.75">
      <c r="A12" s="8" t="s">
        <v>10</v>
      </c>
      <c r="B12">
        <v>2</v>
      </c>
    </row>
    <row r="14" spans="1:7" ht="12.75">
      <c r="A14" s="8" t="s">
        <v>37</v>
      </c>
      <c r="B14" s="9">
        <v>650</v>
      </c>
      <c r="C14" t="s">
        <v>11</v>
      </c>
      <c r="E14" s="8" t="s">
        <v>61</v>
      </c>
      <c r="F14" s="9">
        <v>400</v>
      </c>
      <c r="G14" t="s">
        <v>11</v>
      </c>
    </row>
    <row r="16" spans="1:7" ht="12.75">
      <c r="A16" s="8" t="s">
        <v>38</v>
      </c>
      <c r="B16" s="9">
        <v>0</v>
      </c>
      <c r="C16" t="s">
        <v>12</v>
      </c>
      <c r="E16" s="8" t="s">
        <v>62</v>
      </c>
      <c r="F16" s="9">
        <v>0</v>
      </c>
      <c r="G16" t="s">
        <v>12</v>
      </c>
    </row>
    <row r="18" spans="1:7" ht="12.75">
      <c r="A18" s="8" t="s">
        <v>39</v>
      </c>
      <c r="B18" s="6">
        <v>40</v>
      </c>
      <c r="C18" t="s">
        <v>56</v>
      </c>
      <c r="E18" s="8" t="s">
        <v>63</v>
      </c>
      <c r="F18" s="6">
        <v>0</v>
      </c>
      <c r="G18" t="s">
        <v>55</v>
      </c>
    </row>
    <row r="19" ht="12.75">
      <c r="C19" s="10" t="s">
        <v>13</v>
      </c>
    </row>
    <row r="20" spans="3:7" ht="12.75">
      <c r="C20" s="10" t="s">
        <v>40</v>
      </c>
      <c r="E20" s="8" t="s">
        <v>14</v>
      </c>
      <c r="F20">
        <v>0</v>
      </c>
      <c r="G20" t="s">
        <v>15</v>
      </c>
    </row>
    <row r="21" spans="3:7" ht="12.75">
      <c r="C21" s="10" t="s">
        <v>16</v>
      </c>
      <c r="E21" s="8" t="s">
        <v>17</v>
      </c>
      <c r="F21" s="9">
        <v>75</v>
      </c>
      <c r="G21" t="s">
        <v>18</v>
      </c>
    </row>
    <row r="23" ht="12.75">
      <c r="A23" s="4" t="s">
        <v>19</v>
      </c>
    </row>
    <row r="24" spans="3:6" ht="18">
      <c r="C24" s="11" t="s">
        <v>44</v>
      </c>
      <c r="D24" s="12"/>
      <c r="E24" s="11" t="s">
        <v>64</v>
      </c>
      <c r="F24" s="11" t="s">
        <v>20</v>
      </c>
    </row>
    <row r="26" spans="1:6" ht="12.75">
      <c r="A26" t="s">
        <v>21</v>
      </c>
      <c r="C26" s="9">
        <f>B12*B14</f>
        <v>1300</v>
      </c>
      <c r="E26" s="9">
        <f>B12*F14</f>
        <v>800</v>
      </c>
      <c r="F26" s="6">
        <f aca="true" t="shared" si="0" ref="F26:F32">C26-E26</f>
        <v>500</v>
      </c>
    </row>
    <row r="27" spans="1:6" ht="12.75">
      <c r="A27" t="s">
        <v>22</v>
      </c>
      <c r="C27" s="9">
        <f>B12*B16</f>
        <v>0</v>
      </c>
      <c r="E27" s="9">
        <f>B12*F16</f>
        <v>0</v>
      </c>
      <c r="F27" s="6">
        <f t="shared" si="0"/>
        <v>0</v>
      </c>
    </row>
    <row r="28" spans="1:6" ht="12.75">
      <c r="A28" t="s">
        <v>23</v>
      </c>
      <c r="C28" s="6">
        <f>((B5*2)/F6)*F5</f>
        <v>1.7692307692307692</v>
      </c>
      <c r="E28" s="6">
        <f>((B6*2)/F6)*F5</f>
        <v>52.57142857142857</v>
      </c>
      <c r="F28" s="6">
        <f t="shared" si="0"/>
        <v>-50.8021978021978</v>
      </c>
    </row>
    <row r="29" spans="1:6" ht="12.75">
      <c r="A29" t="s">
        <v>24</v>
      </c>
      <c r="C29" s="6">
        <f>B18</f>
        <v>40</v>
      </c>
      <c r="E29" s="6">
        <f>F18</f>
        <v>0</v>
      </c>
      <c r="F29" s="6">
        <f t="shared" si="0"/>
        <v>40</v>
      </c>
    </row>
    <row r="30" spans="1:6" ht="12.75">
      <c r="A30" t="s">
        <v>25</v>
      </c>
      <c r="C30" s="6">
        <v>0</v>
      </c>
      <c r="E30" s="6">
        <f>F20*F21</f>
        <v>0</v>
      </c>
      <c r="F30" s="6">
        <f t="shared" si="0"/>
        <v>0</v>
      </c>
    </row>
    <row r="31" spans="1:6" ht="12.75">
      <c r="A31" t="s">
        <v>26</v>
      </c>
      <c r="C31" s="6">
        <f>(B5*2)*F8</f>
        <v>2.1</v>
      </c>
      <c r="E31" s="6">
        <f>(B6*2)*F8</f>
        <v>62.4</v>
      </c>
      <c r="F31" s="6">
        <f t="shared" si="0"/>
        <v>-60.3</v>
      </c>
    </row>
    <row r="32" spans="1:6" ht="12.75">
      <c r="A32" t="s">
        <v>27</v>
      </c>
      <c r="C32" s="13">
        <f>(((B8*2)/60)*F9)*B12</f>
        <v>18.333333333333332</v>
      </c>
      <c r="E32" s="13">
        <f>(((B9*2)/60)*F9)*B12</f>
        <v>229.99999999999997</v>
      </c>
      <c r="F32" s="6">
        <f t="shared" si="0"/>
        <v>-211.66666666666663</v>
      </c>
    </row>
    <row r="34" spans="1:7" ht="41.25">
      <c r="A34" s="4" t="s">
        <v>28</v>
      </c>
      <c r="C34" s="9">
        <f>SUM(C26:C32)</f>
        <v>1362.2025641025639</v>
      </c>
      <c r="E34" s="6">
        <f>SUM(E26:E32)</f>
        <v>1144.9714285714285</v>
      </c>
      <c r="F34" s="14">
        <f>(C34-E34)</f>
        <v>217.23113553113535</v>
      </c>
      <c r="G34" s="15" t="s">
        <v>65</v>
      </c>
    </row>
    <row r="35" ht="12.75">
      <c r="G35" s="16" t="s">
        <v>29</v>
      </c>
    </row>
    <row r="36" ht="12.75">
      <c r="G36" s="16"/>
    </row>
    <row r="37" spans="3:7" ht="18">
      <c r="C37" s="6"/>
      <c r="E37" s="6"/>
      <c r="F37" s="17">
        <f>F34/B12</f>
        <v>108.61556776556768</v>
      </c>
      <c r="G37" s="15" t="s">
        <v>30</v>
      </c>
    </row>
    <row r="38" ht="12.75">
      <c r="G3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" t="s">
        <v>31</v>
      </c>
      <c r="C1" s="2"/>
      <c r="D1" s="2"/>
      <c r="E1" s="2"/>
      <c r="F1" s="2"/>
    </row>
    <row r="2" ht="20.25">
      <c r="C2" s="3" t="s">
        <v>47</v>
      </c>
    </row>
    <row r="4" spans="1:5" ht="12.75">
      <c r="A4" s="4" t="s">
        <v>0</v>
      </c>
      <c r="E4" s="4" t="s">
        <v>1</v>
      </c>
    </row>
    <row r="5" spans="1:6" ht="12.75">
      <c r="A5" s="5" t="s">
        <v>33</v>
      </c>
      <c r="B5">
        <v>7</v>
      </c>
      <c r="E5" s="5" t="s">
        <v>2</v>
      </c>
      <c r="F5" s="6">
        <v>1.15</v>
      </c>
    </row>
    <row r="6" spans="1:6" ht="12.75">
      <c r="A6" s="5" t="s">
        <v>52</v>
      </c>
      <c r="B6">
        <v>360</v>
      </c>
      <c r="E6" s="5" t="s">
        <v>3</v>
      </c>
      <c r="F6">
        <v>9.1</v>
      </c>
    </row>
    <row r="8" spans="1:7" ht="12.75">
      <c r="A8" s="5" t="s">
        <v>35</v>
      </c>
      <c r="B8">
        <v>11</v>
      </c>
      <c r="E8" s="5" t="s">
        <v>4</v>
      </c>
      <c r="F8" s="6">
        <v>0.15</v>
      </c>
      <c r="G8" t="s">
        <v>5</v>
      </c>
    </row>
    <row r="9" spans="1:7" ht="12.75">
      <c r="A9" s="5" t="s">
        <v>53</v>
      </c>
      <c r="B9">
        <v>190</v>
      </c>
      <c r="C9" t="s">
        <v>6</v>
      </c>
      <c r="E9" s="5" t="s">
        <v>7</v>
      </c>
      <c r="F9" s="7">
        <v>25</v>
      </c>
      <c r="G9" t="s">
        <v>8</v>
      </c>
    </row>
    <row r="11" ht="12.75">
      <c r="A11" s="4" t="s">
        <v>9</v>
      </c>
    </row>
    <row r="12" spans="1:2" ht="12.75">
      <c r="A12" s="8" t="s">
        <v>10</v>
      </c>
      <c r="B12">
        <v>2</v>
      </c>
    </row>
    <row r="14" spans="1:7" ht="12.75">
      <c r="A14" s="8" t="s">
        <v>37</v>
      </c>
      <c r="B14" s="9">
        <v>750</v>
      </c>
      <c r="C14" t="s">
        <v>11</v>
      </c>
      <c r="E14" s="8" t="s">
        <v>49</v>
      </c>
      <c r="F14" s="9">
        <v>400</v>
      </c>
      <c r="G14" t="s">
        <v>11</v>
      </c>
    </row>
    <row r="16" spans="1:7" ht="12.75">
      <c r="A16" s="8" t="s">
        <v>38</v>
      </c>
      <c r="B16" s="9">
        <v>0</v>
      </c>
      <c r="C16" t="s">
        <v>12</v>
      </c>
      <c r="E16" s="8" t="s">
        <v>50</v>
      </c>
      <c r="F16" s="9">
        <v>0</v>
      </c>
      <c r="G16" t="s">
        <v>12</v>
      </c>
    </row>
    <row r="18" spans="1:7" ht="12.75">
      <c r="A18" s="8" t="s">
        <v>39</v>
      </c>
      <c r="B18" s="6">
        <v>65</v>
      </c>
      <c r="C18" t="s">
        <v>56</v>
      </c>
      <c r="E18" s="8" t="s">
        <v>51</v>
      </c>
      <c r="F18" s="6">
        <v>70</v>
      </c>
      <c r="G18" t="s">
        <v>57</v>
      </c>
    </row>
    <row r="19" ht="12.75">
      <c r="C19" s="10" t="s">
        <v>13</v>
      </c>
    </row>
    <row r="20" spans="3:7" ht="12.75">
      <c r="C20" s="10" t="s">
        <v>40</v>
      </c>
      <c r="E20" s="8" t="s">
        <v>14</v>
      </c>
      <c r="F20">
        <v>0</v>
      </c>
      <c r="G20" t="s">
        <v>15</v>
      </c>
    </row>
    <row r="21" spans="3:7" ht="12.75">
      <c r="C21" s="10" t="s">
        <v>16</v>
      </c>
      <c r="E21" s="8" t="s">
        <v>17</v>
      </c>
      <c r="F21" s="9">
        <v>75</v>
      </c>
      <c r="G21" t="s">
        <v>18</v>
      </c>
    </row>
    <row r="23" ht="12.75">
      <c r="A23" s="4" t="s">
        <v>19</v>
      </c>
    </row>
    <row r="24" spans="3:6" ht="18">
      <c r="C24" s="11" t="s">
        <v>44</v>
      </c>
      <c r="D24" s="12"/>
      <c r="E24" s="11" t="s">
        <v>48</v>
      </c>
      <c r="F24" s="11" t="s">
        <v>20</v>
      </c>
    </row>
    <row r="26" spans="1:6" ht="12.75">
      <c r="A26" t="s">
        <v>21</v>
      </c>
      <c r="C26" s="9">
        <f>B12*B14</f>
        <v>1500</v>
      </c>
      <c r="E26" s="9">
        <f>B12*F14</f>
        <v>800</v>
      </c>
      <c r="F26" s="6">
        <f aca="true" t="shared" si="0" ref="F26:F32">C26-E26</f>
        <v>700</v>
      </c>
    </row>
    <row r="27" spans="1:6" ht="12.75">
      <c r="A27" t="s">
        <v>22</v>
      </c>
      <c r="C27" s="9">
        <f>B12*B16</f>
        <v>0</v>
      </c>
      <c r="E27" s="9">
        <f>B12*F16</f>
        <v>0</v>
      </c>
      <c r="F27" s="6">
        <f t="shared" si="0"/>
        <v>0</v>
      </c>
    </row>
    <row r="28" spans="1:6" ht="12.75">
      <c r="A28" t="s">
        <v>23</v>
      </c>
      <c r="C28" s="6">
        <f>((B5*2)/F6)*F5</f>
        <v>1.7692307692307692</v>
      </c>
      <c r="E28" s="6">
        <f>((B6*2)/F6)*F5</f>
        <v>90.98901098901099</v>
      </c>
      <c r="F28" s="6">
        <f t="shared" si="0"/>
        <v>-89.21978021978022</v>
      </c>
    </row>
    <row r="29" spans="1:6" ht="12.75">
      <c r="A29" t="s">
        <v>24</v>
      </c>
      <c r="C29" s="6">
        <f>B18</f>
        <v>65</v>
      </c>
      <c r="E29" s="6">
        <f>F18</f>
        <v>70</v>
      </c>
      <c r="F29" s="6">
        <f t="shared" si="0"/>
        <v>-5</v>
      </c>
    </row>
    <row r="30" spans="1:6" ht="12.75">
      <c r="A30" t="s">
        <v>25</v>
      </c>
      <c r="C30" s="6">
        <v>0</v>
      </c>
      <c r="E30" s="6">
        <f>F20*F21</f>
        <v>0</v>
      </c>
      <c r="F30" s="6">
        <f t="shared" si="0"/>
        <v>0</v>
      </c>
    </row>
    <row r="31" spans="1:6" ht="12.75">
      <c r="A31" t="s">
        <v>26</v>
      </c>
      <c r="C31" s="6">
        <f>(B5*2)*F8</f>
        <v>2.1</v>
      </c>
      <c r="E31" s="6">
        <f>(B6*2)*F8</f>
        <v>108</v>
      </c>
      <c r="F31" s="6">
        <f t="shared" si="0"/>
        <v>-105.9</v>
      </c>
    </row>
    <row r="32" spans="1:6" ht="12.75">
      <c r="A32" t="s">
        <v>27</v>
      </c>
      <c r="C32" s="13">
        <f>(((B8*2)/60)*F9)*B12</f>
        <v>18.333333333333332</v>
      </c>
      <c r="E32" s="13">
        <f>(((B9*2)/60)*F9)*B12</f>
        <v>316.66666666666663</v>
      </c>
      <c r="F32" s="6">
        <f t="shared" si="0"/>
        <v>-298.3333333333333</v>
      </c>
    </row>
    <row r="34" spans="1:7" ht="41.25">
      <c r="A34" s="4" t="s">
        <v>28</v>
      </c>
      <c r="C34" s="9">
        <f>SUM(C26:C32)</f>
        <v>1587.2025641025639</v>
      </c>
      <c r="E34" s="6">
        <f>SUM(E26:E32)</f>
        <v>1385.6556776556777</v>
      </c>
      <c r="F34" s="14">
        <f>(C34-E34)</f>
        <v>201.54688644688622</v>
      </c>
      <c r="G34" s="15" t="s">
        <v>54</v>
      </c>
    </row>
    <row r="35" ht="12.75">
      <c r="G35" s="16" t="s">
        <v>29</v>
      </c>
    </row>
    <row r="36" ht="12.75">
      <c r="G36" s="16"/>
    </row>
    <row r="37" spans="3:7" ht="18">
      <c r="C37" s="6"/>
      <c r="E37" s="6"/>
      <c r="F37" s="17">
        <f>F34/B12</f>
        <v>100.77344322344311</v>
      </c>
      <c r="G37" s="15" t="s">
        <v>30</v>
      </c>
    </row>
    <row r="38" ht="12.75">
      <c r="G3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Myden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Myden</dc:creator>
  <cp:keywords/>
  <dc:description/>
  <cp:lastModifiedBy>Myden</cp:lastModifiedBy>
  <dcterms:created xsi:type="dcterms:W3CDTF">2012-12-11T22:53:23Z</dcterms:created>
  <dcterms:modified xsi:type="dcterms:W3CDTF">2013-01-21T23:09:54Z</dcterms:modified>
  <cp:category/>
  <cp:version/>
  <cp:contentType/>
  <cp:contentStatus/>
</cp:coreProperties>
</file>