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90" activeTab="1"/>
  </bookViews>
  <sheets>
    <sheet name="YYZ vs IAG" sheetId="1" r:id="rId1"/>
    <sheet name="YYZ vs BUF" sheetId="2" r:id="rId2"/>
    <sheet name="YYZ vs DTW" sheetId="3" r:id="rId3"/>
  </sheets>
  <definedNames/>
  <calcPr fullCalcOnLoad="1"/>
</workbook>
</file>

<file path=xl/sharedStrings.xml><?xml version="1.0" encoding="utf-8"?>
<sst xmlns="http://schemas.openxmlformats.org/spreadsheetml/2006/main" count="153" uniqueCount="66">
  <si>
    <t>YYZdeals.com - Flying Out Of U.S. Airports, A Calculator for Canadians</t>
  </si>
  <si>
    <t xml:space="preserve">               Toronto (YYZ) vs Buffalo (BUF)</t>
  </si>
  <si>
    <t>Common Variables</t>
  </si>
  <si>
    <t>Personal Variables</t>
  </si>
  <si>
    <t>One-way distance to YYZ (km)</t>
  </si>
  <si>
    <t>Price of gas (per litre)</t>
  </si>
  <si>
    <t>One-way distance to BUF (km)</t>
  </si>
  <si>
    <t>Fuel efficiency of vehicle (km/l)</t>
  </si>
  <si>
    <t>One-way time to YYZ (minutes)</t>
  </si>
  <si>
    <t>Vehicle depreciation ($ / km)</t>
  </si>
  <si>
    <t>(set to 0 if you don't believe in this)</t>
  </si>
  <si>
    <t>One-way time to BUF (minutes)</t>
  </si>
  <si>
    <t>(including est. border wait time)</t>
  </si>
  <si>
    <t>Value of time (per hour)</t>
  </si>
  <si>
    <t>(set to 0 if you don't value your time)</t>
  </si>
  <si>
    <t>Variables To Play With</t>
  </si>
  <si>
    <t>Number of people going on the trip</t>
  </si>
  <si>
    <t>Cost of flight from YYZ</t>
  </si>
  <si>
    <t>(roundtrip, per person, after taxes)</t>
  </si>
  <si>
    <t>Cost of flight from BUF</t>
  </si>
  <si>
    <t>Baggage fees from YYZ</t>
  </si>
  <si>
    <t>(per person, roundtrip)</t>
  </si>
  <si>
    <t>Baggage fees from BUF</t>
  </si>
  <si>
    <t>Total cost to park at YYZ</t>
  </si>
  <si>
    <t>Current rate: ($15.00/day, $60/week)</t>
  </si>
  <si>
    <t>Total cost to park at BUF</t>
  </si>
  <si>
    <t>Current rate: ($55/week)</t>
  </si>
  <si>
    <t>(If taking a cab, enter the roundtrip</t>
  </si>
  <si>
    <t>price from your house to YYZ</t>
  </si>
  <si>
    <t>Hotel required for…</t>
  </si>
  <si>
    <t>night(s)</t>
  </si>
  <si>
    <t>and back instead)</t>
  </si>
  <si>
    <t>at a cost of</t>
  </si>
  <si>
    <t>per night</t>
  </si>
  <si>
    <t>Cost Calculations</t>
  </si>
  <si>
    <t>YYZ</t>
  </si>
  <si>
    <t>BUF</t>
  </si>
  <si>
    <t>Difference</t>
  </si>
  <si>
    <t>Everyone's Flights</t>
  </si>
  <si>
    <t>Everyone's Baggage</t>
  </si>
  <si>
    <t>Fuel</t>
  </si>
  <si>
    <t>Parking</t>
  </si>
  <si>
    <t>Hotel</t>
  </si>
  <si>
    <t>Vehicle Depreciation</t>
  </si>
  <si>
    <t>Everyone's Time</t>
  </si>
  <si>
    <t>Total Costs</t>
  </si>
  <si>
    <t xml:space="preserve">
&lt;-- total amount saved, by flying out of Buffalo</t>
  </si>
  <si>
    <t>(assuming this is a positive number)</t>
  </si>
  <si>
    <t>&lt;--- amount saved per person</t>
  </si>
  <si>
    <t xml:space="preserve">               Toronto (YYZ) vs Niagara Falls (IAG)</t>
  </si>
  <si>
    <t>One-way distance to IAG (km)</t>
  </si>
  <si>
    <t>One-way time to IAG (minutes)</t>
  </si>
  <si>
    <t>Cost of flight from IAG</t>
  </si>
  <si>
    <t>Baggage fees from IAG</t>
  </si>
  <si>
    <t>Total cost to park at IAG</t>
  </si>
  <si>
    <t>Current rate: ($10/day, $50/week)</t>
  </si>
  <si>
    <t>IAG</t>
  </si>
  <si>
    <t xml:space="preserve">
&lt;-- total amount saved, by flying out of Niagara Falls</t>
  </si>
  <si>
    <t xml:space="preserve">               Toronto (YYZ) vs Detroit (DTW)</t>
  </si>
  <si>
    <t>One-way distance to DTW (km)</t>
  </si>
  <si>
    <t>One-way time to DTW (minutes)</t>
  </si>
  <si>
    <t>Cost of flight from DTW</t>
  </si>
  <si>
    <t>Baggage fees from DTW</t>
  </si>
  <si>
    <t>Total cost to park at DTW</t>
  </si>
  <si>
    <t xml:space="preserve">
&lt;-- total amount saved, by flying out of Detroit</t>
  </si>
  <si>
    <t>DTW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</si>
</sst>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5" fillId="3" borderId="0" xfId="0" applyFont="1" applyFill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8" fontId="0" fillId="0" borderId="0" xfId="0" applyNumberFormat="1" applyAlignment="1">
      <alignment/>
    </xf>
    <xf numFmtId="164" fontId="8" fillId="5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9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30" sqref="B30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0</v>
      </c>
      <c r="C1" s="2"/>
      <c r="D1" s="2"/>
      <c r="E1" s="2"/>
      <c r="F1" s="2"/>
    </row>
    <row r="2" ht="20.25">
      <c r="C2" s="3" t="s">
        <v>49</v>
      </c>
    </row>
    <row r="4" spans="1:5" ht="12.75">
      <c r="A4" s="4" t="s">
        <v>2</v>
      </c>
      <c r="E4" s="4" t="s">
        <v>3</v>
      </c>
    </row>
    <row r="5" spans="1:6" ht="12.75">
      <c r="A5" s="5" t="s">
        <v>4</v>
      </c>
      <c r="B5">
        <v>28</v>
      </c>
      <c r="E5" s="5" t="s">
        <v>5</v>
      </c>
      <c r="F5" s="6">
        <v>1.14</v>
      </c>
    </row>
    <row r="6" spans="1:6" ht="12.75">
      <c r="A6" s="5" t="s">
        <v>50</v>
      </c>
      <c r="B6">
        <v>139</v>
      </c>
      <c r="E6" s="5" t="s">
        <v>7</v>
      </c>
      <c r="F6">
        <v>9.1</v>
      </c>
    </row>
    <row r="8" spans="1:7" ht="12.75">
      <c r="A8" s="5" t="s">
        <v>8</v>
      </c>
      <c r="B8">
        <v>35</v>
      </c>
      <c r="E8" s="5" t="s">
        <v>9</v>
      </c>
      <c r="F8" s="6">
        <v>0.15</v>
      </c>
      <c r="G8" t="s">
        <v>10</v>
      </c>
    </row>
    <row r="9" spans="1:7" ht="12.75">
      <c r="A9" s="5" t="s">
        <v>51</v>
      </c>
      <c r="B9">
        <v>106</v>
      </c>
      <c r="C9" t="s">
        <v>12</v>
      </c>
      <c r="E9" s="5" t="s">
        <v>13</v>
      </c>
      <c r="F9" s="7">
        <v>25</v>
      </c>
      <c r="G9" t="s">
        <v>14</v>
      </c>
    </row>
    <row r="13" ht="12.75">
      <c r="A13" s="4" t="s">
        <v>15</v>
      </c>
    </row>
    <row r="14" spans="1:2" ht="12.75">
      <c r="A14" s="8" t="s">
        <v>16</v>
      </c>
      <c r="B14">
        <v>2</v>
      </c>
    </row>
    <row r="16" spans="1:7" ht="12.75">
      <c r="A16" s="8" t="s">
        <v>17</v>
      </c>
      <c r="B16" s="9">
        <v>600</v>
      </c>
      <c r="C16" t="s">
        <v>18</v>
      </c>
      <c r="E16" s="8" t="s">
        <v>52</v>
      </c>
      <c r="F16" s="9">
        <v>400</v>
      </c>
      <c r="G16" t="s">
        <v>18</v>
      </c>
    </row>
    <row r="18" spans="1:7" ht="12.75">
      <c r="A18" s="8" t="s">
        <v>20</v>
      </c>
      <c r="B18" s="9">
        <v>0</v>
      </c>
      <c r="C18" t="s">
        <v>21</v>
      </c>
      <c r="E18" s="8" t="s">
        <v>53</v>
      </c>
      <c r="F18" s="9">
        <v>0</v>
      </c>
      <c r="G18" t="s">
        <v>21</v>
      </c>
    </row>
    <row r="20" spans="1:7" ht="12.75">
      <c r="A20" s="8" t="s">
        <v>23</v>
      </c>
      <c r="B20" s="6">
        <v>60</v>
      </c>
      <c r="C20" t="s">
        <v>24</v>
      </c>
      <c r="E20" s="8" t="s">
        <v>54</v>
      </c>
      <c r="F20" s="6">
        <v>50</v>
      </c>
      <c r="G20" t="s">
        <v>55</v>
      </c>
    </row>
    <row r="21" ht="12.75">
      <c r="C21" s="10" t="s">
        <v>27</v>
      </c>
    </row>
    <row r="22" spans="3:7" ht="12.75">
      <c r="C22" s="10" t="s">
        <v>28</v>
      </c>
      <c r="E22" s="8" t="s">
        <v>29</v>
      </c>
      <c r="F22">
        <v>0</v>
      </c>
      <c r="G22" t="s">
        <v>30</v>
      </c>
    </row>
    <row r="23" spans="3:7" ht="12.75">
      <c r="C23" s="10" t="s">
        <v>31</v>
      </c>
      <c r="E23" s="8" t="s">
        <v>32</v>
      </c>
      <c r="F23" s="9">
        <v>75</v>
      </c>
      <c r="G23" t="s">
        <v>33</v>
      </c>
    </row>
    <row r="25" ht="12.75">
      <c r="A25" s="4" t="s">
        <v>34</v>
      </c>
    </row>
    <row r="26" spans="3:6" ht="18">
      <c r="C26" s="11" t="s">
        <v>35</v>
      </c>
      <c r="D26" s="12"/>
      <c r="E26" s="11" t="s">
        <v>56</v>
      </c>
      <c r="F26" s="11" t="s">
        <v>37</v>
      </c>
    </row>
    <row r="28" spans="1:6" ht="12.75">
      <c r="A28" t="s">
        <v>38</v>
      </c>
      <c r="C28" s="9">
        <f>B14*B16</f>
        <v>1200</v>
      </c>
      <c r="E28" s="9">
        <f>B14*F16</f>
        <v>800</v>
      </c>
      <c r="F28" s="6">
        <f aca="true" t="shared" si="0" ref="F28:F34">C28-E28</f>
        <v>400</v>
      </c>
    </row>
    <row r="29" spans="1:6" ht="12.75">
      <c r="A29" t="s">
        <v>39</v>
      </c>
      <c r="C29" s="9">
        <f>B14*B18</f>
        <v>0</v>
      </c>
      <c r="E29" s="9">
        <f>B14*F18</f>
        <v>0</v>
      </c>
      <c r="F29" s="6">
        <f t="shared" si="0"/>
        <v>0</v>
      </c>
    </row>
    <row r="30" spans="1:6" ht="12.75">
      <c r="A30" t="s">
        <v>40</v>
      </c>
      <c r="C30" s="6">
        <f>((B5*2)/F6)*F5</f>
        <v>7.015384615384615</v>
      </c>
      <c r="E30" s="6">
        <f>((B6*2)/F6)*F5</f>
        <v>34.82637362637362</v>
      </c>
      <c r="F30" s="6">
        <f t="shared" si="0"/>
        <v>-27.810989010989008</v>
      </c>
    </row>
    <row r="31" spans="1:6" ht="12.75">
      <c r="A31" t="s">
        <v>41</v>
      </c>
      <c r="C31" s="6">
        <f>B20</f>
        <v>60</v>
      </c>
      <c r="E31" s="6">
        <f>F20</f>
        <v>50</v>
      </c>
      <c r="F31" s="6">
        <f t="shared" si="0"/>
        <v>10</v>
      </c>
    </row>
    <row r="32" spans="1:6" ht="12.75">
      <c r="A32" t="s">
        <v>42</v>
      </c>
      <c r="C32" s="6">
        <v>0</v>
      </c>
      <c r="E32" s="6">
        <f>F22*F23</f>
        <v>0</v>
      </c>
      <c r="F32" s="6">
        <f t="shared" si="0"/>
        <v>0</v>
      </c>
    </row>
    <row r="33" spans="1:6" ht="12.75">
      <c r="A33" t="s">
        <v>43</v>
      </c>
      <c r="C33" s="6">
        <f>(B5*2)*F8</f>
        <v>8.4</v>
      </c>
      <c r="E33" s="6">
        <f>(B6*2)*F8</f>
        <v>41.699999999999996</v>
      </c>
      <c r="F33" s="6">
        <f t="shared" si="0"/>
        <v>-33.3</v>
      </c>
    </row>
    <row r="34" spans="1:6" ht="12.75">
      <c r="A34" t="s">
        <v>44</v>
      </c>
      <c r="C34" s="13">
        <f>(((B8*2)/60)*F9)*B14</f>
        <v>58.333333333333336</v>
      </c>
      <c r="E34" s="13">
        <f>(((B9*2)/60)*F9)*B14</f>
        <v>176.66666666666666</v>
      </c>
      <c r="F34" s="6">
        <f t="shared" si="0"/>
        <v>-118.33333333333331</v>
      </c>
    </row>
    <row r="36" spans="1:7" ht="41.25">
      <c r="A36" s="4" t="s">
        <v>45</v>
      </c>
      <c r="C36" s="9">
        <f>SUM(C28:C34)</f>
        <v>1333.748717948718</v>
      </c>
      <c r="E36" s="6">
        <f>SUM(E28:E34)</f>
        <v>1103.1930402930404</v>
      </c>
      <c r="F36" s="14">
        <f>(C36-E36)</f>
        <v>230.55567765567753</v>
      </c>
      <c r="G36" s="15" t="s">
        <v>57</v>
      </c>
    </row>
    <row r="37" ht="12.75">
      <c r="G37" s="16" t="s">
        <v>47</v>
      </c>
    </row>
    <row r="38" ht="12.75">
      <c r="G38" s="16"/>
    </row>
    <row r="39" spans="3:7" ht="18">
      <c r="C39" s="6"/>
      <c r="E39" s="6"/>
      <c r="F39" s="17">
        <f>F36/B14</f>
        <v>115.27783882783876</v>
      </c>
      <c r="G39" s="15" t="s">
        <v>48</v>
      </c>
    </row>
    <row r="40" ht="12.75">
      <c r="G4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0</v>
      </c>
      <c r="C1" s="2"/>
      <c r="D1" s="2"/>
      <c r="E1" s="2"/>
      <c r="F1" s="2"/>
    </row>
    <row r="2" ht="20.25">
      <c r="C2" s="3" t="s">
        <v>1</v>
      </c>
    </row>
    <row r="4" spans="1:5" ht="12.75">
      <c r="A4" s="4" t="s">
        <v>2</v>
      </c>
      <c r="E4" s="4" t="s">
        <v>3</v>
      </c>
    </row>
    <row r="5" spans="1:6" ht="12.75">
      <c r="A5" s="5" t="s">
        <v>4</v>
      </c>
      <c r="B5">
        <v>28</v>
      </c>
      <c r="E5" s="5" t="s">
        <v>5</v>
      </c>
      <c r="F5" s="6">
        <v>1.14</v>
      </c>
    </row>
    <row r="6" spans="1:6" ht="12.75">
      <c r="A6" s="5" t="s">
        <v>6</v>
      </c>
      <c r="B6">
        <v>175</v>
      </c>
      <c r="E6" s="5" t="s">
        <v>7</v>
      </c>
      <c r="F6">
        <v>9.1</v>
      </c>
    </row>
    <row r="8" spans="1:7" ht="12.75">
      <c r="A8" s="5" t="s">
        <v>8</v>
      </c>
      <c r="B8">
        <v>35</v>
      </c>
      <c r="E8" s="5" t="s">
        <v>9</v>
      </c>
      <c r="F8" s="6">
        <v>0.15</v>
      </c>
      <c r="G8" t="s">
        <v>10</v>
      </c>
    </row>
    <row r="9" spans="1:7" ht="12.75">
      <c r="A9" s="5" t="s">
        <v>11</v>
      </c>
      <c r="B9">
        <v>124</v>
      </c>
      <c r="C9" t="s">
        <v>12</v>
      </c>
      <c r="E9" s="5" t="s">
        <v>13</v>
      </c>
      <c r="F9" s="7">
        <v>25</v>
      </c>
      <c r="G9" t="s">
        <v>14</v>
      </c>
    </row>
    <row r="13" ht="12.75">
      <c r="A13" s="4" t="s">
        <v>15</v>
      </c>
    </row>
    <row r="14" spans="1:2" ht="12.75">
      <c r="A14" s="8" t="s">
        <v>16</v>
      </c>
      <c r="B14">
        <v>2</v>
      </c>
    </row>
    <row r="16" spans="1:7" ht="12.75">
      <c r="A16" s="8" t="s">
        <v>17</v>
      </c>
      <c r="B16" s="9">
        <v>625</v>
      </c>
      <c r="C16" t="s">
        <v>18</v>
      </c>
      <c r="E16" s="8" t="s">
        <v>19</v>
      </c>
      <c r="F16" s="9">
        <v>400</v>
      </c>
      <c r="G16" t="s">
        <v>18</v>
      </c>
    </row>
    <row r="18" spans="1:7" ht="12.75">
      <c r="A18" s="8" t="s">
        <v>20</v>
      </c>
      <c r="B18" s="9">
        <v>0</v>
      </c>
      <c r="C18" t="s">
        <v>21</v>
      </c>
      <c r="E18" s="8" t="s">
        <v>22</v>
      </c>
      <c r="F18" s="9">
        <v>0</v>
      </c>
      <c r="G18" t="s">
        <v>21</v>
      </c>
    </row>
    <row r="20" spans="1:7" ht="12.75">
      <c r="A20" s="8" t="s">
        <v>23</v>
      </c>
      <c r="B20" s="6">
        <v>60</v>
      </c>
      <c r="C20" t="s">
        <v>24</v>
      </c>
      <c r="E20" s="8" t="s">
        <v>25</v>
      </c>
      <c r="F20" s="6">
        <v>55</v>
      </c>
      <c r="G20" t="s">
        <v>26</v>
      </c>
    </row>
    <row r="21" ht="12.75">
      <c r="C21" s="10" t="s">
        <v>27</v>
      </c>
    </row>
    <row r="22" spans="3:7" ht="12.75">
      <c r="C22" s="10" t="s">
        <v>28</v>
      </c>
      <c r="E22" s="8" t="s">
        <v>29</v>
      </c>
      <c r="F22">
        <v>0</v>
      </c>
      <c r="G22" t="s">
        <v>30</v>
      </c>
    </row>
    <row r="23" spans="3:7" ht="12.75">
      <c r="C23" s="10" t="s">
        <v>31</v>
      </c>
      <c r="E23" s="8" t="s">
        <v>32</v>
      </c>
      <c r="F23" s="9">
        <v>75</v>
      </c>
      <c r="G23" t="s">
        <v>33</v>
      </c>
    </row>
    <row r="25" ht="12.75">
      <c r="A25" s="4" t="s">
        <v>34</v>
      </c>
    </row>
    <row r="26" spans="3:6" ht="18">
      <c r="C26" s="11" t="s">
        <v>35</v>
      </c>
      <c r="D26" s="12"/>
      <c r="E26" s="11" t="s">
        <v>36</v>
      </c>
      <c r="F26" s="11" t="s">
        <v>37</v>
      </c>
    </row>
    <row r="28" spans="1:6" ht="12.75">
      <c r="A28" t="s">
        <v>38</v>
      </c>
      <c r="C28" s="9">
        <f>B14*B16</f>
        <v>1250</v>
      </c>
      <c r="E28" s="9">
        <f>B14*F16</f>
        <v>800</v>
      </c>
      <c r="F28" s="6">
        <f aca="true" t="shared" si="0" ref="F28:F34">C28-E28</f>
        <v>450</v>
      </c>
    </row>
    <row r="29" spans="1:6" ht="12.75">
      <c r="A29" t="s">
        <v>39</v>
      </c>
      <c r="C29" s="9">
        <f>B14*B18</f>
        <v>0</v>
      </c>
      <c r="E29" s="9">
        <f>B14*F18</f>
        <v>0</v>
      </c>
      <c r="F29" s="6">
        <f t="shared" si="0"/>
        <v>0</v>
      </c>
    </row>
    <row r="30" spans="1:6" ht="12.75">
      <c r="A30" t="s">
        <v>40</v>
      </c>
      <c r="C30" s="6">
        <f>((B5*2)/F6)*F5</f>
        <v>7.015384615384615</v>
      </c>
      <c r="E30" s="6">
        <f>((B6*2)/F6)*F5</f>
        <v>43.84615384615384</v>
      </c>
      <c r="F30" s="6">
        <f t="shared" si="0"/>
        <v>-36.83076923076922</v>
      </c>
    </row>
    <row r="31" spans="1:6" ht="12.75">
      <c r="A31" t="s">
        <v>41</v>
      </c>
      <c r="C31" s="6">
        <f>B20</f>
        <v>60</v>
      </c>
      <c r="E31" s="6">
        <f>F20</f>
        <v>55</v>
      </c>
      <c r="F31" s="6">
        <f t="shared" si="0"/>
        <v>5</v>
      </c>
    </row>
    <row r="32" spans="1:6" ht="12.75">
      <c r="A32" t="s">
        <v>42</v>
      </c>
      <c r="C32" s="6">
        <v>0</v>
      </c>
      <c r="E32" s="6">
        <f>F22*F23</f>
        <v>0</v>
      </c>
      <c r="F32" s="6">
        <f t="shared" si="0"/>
        <v>0</v>
      </c>
    </row>
    <row r="33" spans="1:6" ht="12.75">
      <c r="A33" t="s">
        <v>43</v>
      </c>
      <c r="C33" s="6">
        <f>(B5*2)*F8</f>
        <v>8.4</v>
      </c>
      <c r="E33" s="6">
        <f>(B6*2)*F8</f>
        <v>52.5</v>
      </c>
      <c r="F33" s="6">
        <f t="shared" si="0"/>
        <v>-44.1</v>
      </c>
    </row>
    <row r="34" spans="1:6" ht="12.75">
      <c r="A34" t="s">
        <v>44</v>
      </c>
      <c r="C34" s="13">
        <f>(((B8*2)/60)*F9)*B14</f>
        <v>58.333333333333336</v>
      </c>
      <c r="E34" s="13">
        <f>(((B9*2)/60)*F9)*B14</f>
        <v>206.66666666666669</v>
      </c>
      <c r="F34" s="6">
        <f t="shared" si="0"/>
        <v>-148.33333333333334</v>
      </c>
    </row>
    <row r="36" spans="1:7" ht="41.25">
      <c r="A36" s="4" t="s">
        <v>45</v>
      </c>
      <c r="C36" s="9">
        <f>SUM(C28:C34)</f>
        <v>1383.748717948718</v>
      </c>
      <c r="E36" s="6">
        <f>SUM(E28:E34)</f>
        <v>1158.0128205128206</v>
      </c>
      <c r="F36" s="14">
        <f>(C36-E36)</f>
        <v>225.7358974358974</v>
      </c>
      <c r="G36" s="15" t="s">
        <v>46</v>
      </c>
    </row>
    <row r="37" ht="12.75">
      <c r="G37" s="16" t="s">
        <v>47</v>
      </c>
    </row>
    <row r="38" ht="12.75">
      <c r="G38" s="16"/>
    </row>
    <row r="39" spans="3:7" ht="18">
      <c r="C39" s="6"/>
      <c r="E39" s="6"/>
      <c r="F39" s="17">
        <f>F36/B14</f>
        <v>112.8679487179487</v>
      </c>
      <c r="G39" s="15" t="s">
        <v>48</v>
      </c>
    </row>
    <row r="40" ht="12.75">
      <c r="G4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0</v>
      </c>
      <c r="C1" s="2"/>
      <c r="D1" s="2"/>
      <c r="E1" s="2"/>
      <c r="F1" s="2"/>
    </row>
    <row r="2" ht="20.25">
      <c r="C2" s="3" t="s">
        <v>58</v>
      </c>
    </row>
    <row r="4" spans="1:5" ht="12.75">
      <c r="A4" s="4" t="s">
        <v>2</v>
      </c>
      <c r="E4" s="4" t="s">
        <v>3</v>
      </c>
    </row>
    <row r="5" spans="1:6" ht="12.75">
      <c r="A5" s="5" t="s">
        <v>4</v>
      </c>
      <c r="B5">
        <v>28</v>
      </c>
      <c r="E5" s="5" t="s">
        <v>5</v>
      </c>
      <c r="F5" s="6">
        <v>1.14</v>
      </c>
    </row>
    <row r="6" spans="1:6" ht="12.75">
      <c r="A6" s="5" t="s">
        <v>59</v>
      </c>
      <c r="B6">
        <v>418</v>
      </c>
      <c r="E6" s="5" t="s">
        <v>7</v>
      </c>
      <c r="F6">
        <v>9.1</v>
      </c>
    </row>
    <row r="8" spans="1:7" ht="12.75">
      <c r="A8" s="5" t="s">
        <v>8</v>
      </c>
      <c r="B8">
        <v>35</v>
      </c>
      <c r="E8" s="5" t="s">
        <v>9</v>
      </c>
      <c r="F8" s="6">
        <v>0.15</v>
      </c>
      <c r="G8" t="s">
        <v>10</v>
      </c>
    </row>
    <row r="9" spans="1:7" ht="12.75">
      <c r="A9" s="5" t="s">
        <v>60</v>
      </c>
      <c r="B9">
        <v>260</v>
      </c>
      <c r="C9" t="s">
        <v>12</v>
      </c>
      <c r="E9" s="5" t="s">
        <v>13</v>
      </c>
      <c r="F9" s="7">
        <v>25</v>
      </c>
      <c r="G9" t="s">
        <v>14</v>
      </c>
    </row>
    <row r="13" ht="12.75">
      <c r="A13" s="4" t="s">
        <v>15</v>
      </c>
    </row>
    <row r="14" spans="1:2" ht="12.75">
      <c r="A14" s="8" t="s">
        <v>16</v>
      </c>
      <c r="B14">
        <v>2</v>
      </c>
    </row>
    <row r="16" spans="1:7" ht="12.75">
      <c r="A16" s="8" t="s">
        <v>17</v>
      </c>
      <c r="B16" s="9">
        <v>800</v>
      </c>
      <c r="C16" t="s">
        <v>18</v>
      </c>
      <c r="E16" s="8" t="s">
        <v>61</v>
      </c>
      <c r="F16" s="9">
        <v>400</v>
      </c>
      <c r="G16" t="s">
        <v>18</v>
      </c>
    </row>
    <row r="18" spans="1:7" ht="12.75">
      <c r="A18" s="8" t="s">
        <v>20</v>
      </c>
      <c r="B18" s="9">
        <v>0</v>
      </c>
      <c r="C18" t="s">
        <v>21</v>
      </c>
      <c r="E18" s="8" t="s">
        <v>62</v>
      </c>
      <c r="F18" s="9">
        <v>0</v>
      </c>
      <c r="G18" t="s">
        <v>21</v>
      </c>
    </row>
    <row r="20" spans="1:7" ht="12.75">
      <c r="A20" s="8" t="s">
        <v>23</v>
      </c>
      <c r="B20" s="6">
        <v>60</v>
      </c>
      <c r="C20" t="s">
        <v>24</v>
      </c>
      <c r="E20" s="8" t="s">
        <v>63</v>
      </c>
      <c r="F20" s="6">
        <v>50</v>
      </c>
      <c r="G20" t="s">
        <v>55</v>
      </c>
    </row>
    <row r="21" ht="12.75">
      <c r="C21" s="10" t="s">
        <v>27</v>
      </c>
    </row>
    <row r="22" spans="3:7" ht="12.75">
      <c r="C22" s="10" t="s">
        <v>28</v>
      </c>
      <c r="E22" s="8" t="s">
        <v>29</v>
      </c>
      <c r="F22">
        <v>0</v>
      </c>
      <c r="G22" t="s">
        <v>30</v>
      </c>
    </row>
    <row r="23" spans="3:7" ht="12.75">
      <c r="C23" s="10" t="s">
        <v>31</v>
      </c>
      <c r="E23" s="8" t="s">
        <v>32</v>
      </c>
      <c r="F23" s="9">
        <v>75</v>
      </c>
      <c r="G23" t="s">
        <v>33</v>
      </c>
    </row>
    <row r="25" ht="12.75">
      <c r="A25" s="4" t="s">
        <v>34</v>
      </c>
    </row>
    <row r="26" spans="3:6" ht="18">
      <c r="C26" s="11" t="s">
        <v>35</v>
      </c>
      <c r="D26" s="12"/>
      <c r="E26" s="11" t="s">
        <v>65</v>
      </c>
      <c r="F26" s="11" t="s">
        <v>37</v>
      </c>
    </row>
    <row r="28" spans="1:6" ht="12.75">
      <c r="A28" t="s">
        <v>38</v>
      </c>
      <c r="C28" s="9">
        <f>B14*B16</f>
        <v>1600</v>
      </c>
      <c r="E28" s="9">
        <f>B14*F16</f>
        <v>800</v>
      </c>
      <c r="F28" s="6">
        <f aca="true" t="shared" si="0" ref="F28:F34">C28-E28</f>
        <v>800</v>
      </c>
    </row>
    <row r="29" spans="1:6" ht="12.75">
      <c r="A29" t="s">
        <v>39</v>
      </c>
      <c r="C29" s="9">
        <f>B14*B18</f>
        <v>0</v>
      </c>
      <c r="E29" s="9">
        <f>B14*F18</f>
        <v>0</v>
      </c>
      <c r="F29" s="6">
        <f t="shared" si="0"/>
        <v>0</v>
      </c>
    </row>
    <row r="30" spans="1:6" ht="12.75">
      <c r="A30" t="s">
        <v>40</v>
      </c>
      <c r="C30" s="6">
        <f>((B5*2)/F6)*F5</f>
        <v>7.015384615384615</v>
      </c>
      <c r="E30" s="6">
        <f>((B6*2)/F6)*F5</f>
        <v>104.72967032967033</v>
      </c>
      <c r="F30" s="6">
        <f t="shared" si="0"/>
        <v>-97.71428571428571</v>
      </c>
    </row>
    <row r="31" spans="1:6" ht="12.75">
      <c r="A31" t="s">
        <v>41</v>
      </c>
      <c r="C31" s="6">
        <f>B20</f>
        <v>60</v>
      </c>
      <c r="E31" s="6">
        <f>F20</f>
        <v>50</v>
      </c>
      <c r="F31" s="6">
        <f t="shared" si="0"/>
        <v>10</v>
      </c>
    </row>
    <row r="32" spans="1:6" ht="12.75">
      <c r="A32" t="s">
        <v>42</v>
      </c>
      <c r="C32" s="6">
        <v>0</v>
      </c>
      <c r="E32" s="6">
        <f>F22*F23</f>
        <v>0</v>
      </c>
      <c r="F32" s="6">
        <f t="shared" si="0"/>
        <v>0</v>
      </c>
    </row>
    <row r="33" spans="1:6" ht="12.75">
      <c r="A33" t="s">
        <v>43</v>
      </c>
      <c r="C33" s="6">
        <f>(B5*2)*F8</f>
        <v>8.4</v>
      </c>
      <c r="E33" s="6">
        <f>(B6*2)*F8</f>
        <v>125.39999999999999</v>
      </c>
      <c r="F33" s="6">
        <f t="shared" si="0"/>
        <v>-116.99999999999999</v>
      </c>
    </row>
    <row r="34" spans="1:6" ht="12.75">
      <c r="A34" t="s">
        <v>44</v>
      </c>
      <c r="C34" s="13">
        <f>(((B8*2)/60)*F9)*B14</f>
        <v>58.333333333333336</v>
      </c>
      <c r="E34" s="13">
        <f>(((B9*2)/60)*F9)*B14</f>
        <v>433.3333333333333</v>
      </c>
      <c r="F34" s="6">
        <f t="shared" si="0"/>
        <v>-375</v>
      </c>
    </row>
    <row r="36" spans="1:7" ht="41.25">
      <c r="A36" s="4" t="s">
        <v>45</v>
      </c>
      <c r="C36" s="9">
        <f>SUM(C28:C34)</f>
        <v>1733.748717948718</v>
      </c>
      <c r="E36" s="6">
        <f>SUM(E28:E34)</f>
        <v>1513.4630036630035</v>
      </c>
      <c r="F36" s="14">
        <f>(C36-E36)</f>
        <v>220.28571428571445</v>
      </c>
      <c r="G36" s="15" t="s">
        <v>64</v>
      </c>
    </row>
    <row r="37" ht="12.75">
      <c r="G37" s="16" t="s">
        <v>47</v>
      </c>
    </row>
    <row r="38" ht="12.75">
      <c r="G38" s="16"/>
    </row>
    <row r="39" spans="3:7" ht="18">
      <c r="C39" s="6"/>
      <c r="E39" s="6"/>
      <c r="F39" s="17">
        <f>F36/B14</f>
        <v>110.14285714285722</v>
      </c>
      <c r="G39" s="15" t="s">
        <v>48</v>
      </c>
    </row>
    <row r="40" ht="12.75">
      <c r="G4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2012-12-11T22:53:23Z</dcterms:created>
  <dcterms:modified xsi:type="dcterms:W3CDTF">2012-12-11T23:29:36Z</dcterms:modified>
  <cp:category/>
  <cp:version/>
  <cp:contentType/>
  <cp:contentStatus/>
</cp:coreProperties>
</file>